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5265" activeTab="0"/>
  </bookViews>
  <sheets>
    <sheet name="2022-23 TOTALS" sheetId="1" r:id="rId1"/>
    <sheet name="2022-23 BUSINESS" sheetId="2" r:id="rId2"/>
    <sheet name="2022-23 PRIVATE" sheetId="3" r:id="rId3"/>
  </sheets>
  <definedNames/>
  <calcPr fullCalcOnLoad="1"/>
</workbook>
</file>

<file path=xl/sharedStrings.xml><?xml version="1.0" encoding="utf-8"?>
<sst xmlns="http://schemas.openxmlformats.org/spreadsheetml/2006/main" count="126" uniqueCount="31">
  <si>
    <t>Deschutes County</t>
  </si>
  <si>
    <t>Transient Room Tax Report</t>
  </si>
  <si>
    <t>Total - Business &amp; Private</t>
  </si>
  <si>
    <t xml:space="preserve">      Current Month</t>
  </si>
  <si>
    <t xml:space="preserve">    Year-To-Date</t>
  </si>
  <si>
    <t>$ Change</t>
  </si>
  <si>
    <t>% Change</t>
  </si>
  <si>
    <t xml:space="preserve">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</si>
  <si>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</si>
  <si>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</si>
  <si>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</si>
  <si>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</si>
  <si>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</si>
  <si>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</si>
  <si>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</si>
  <si>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</si>
  <si>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</si>
  <si>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 xml:space="preserve">April </t>
  </si>
  <si>
    <t>April</t>
  </si>
  <si>
    <t>May</t>
  </si>
  <si>
    <t>June</t>
  </si>
  <si>
    <t>FY  TOTAL</t>
  </si>
  <si>
    <t>Business</t>
  </si>
  <si>
    <t>Private</t>
  </si>
  <si>
    <t>FY 21-22</t>
  </si>
  <si>
    <t xml:space="preserve">* Note: Transient room tax collections are on a cash basis system; the revenue amounts shown for each month relate to property rented for prior </t>
  </si>
  <si>
    <t>month(s).</t>
  </si>
  <si>
    <t xml:space="preserve">* Note: Transient room tax collections are on a cash basis system; the revenue amounts shown for each month relate to property rented for </t>
  </si>
  <si>
    <t>prior month(s).</t>
  </si>
  <si>
    <t>FY 22-23</t>
  </si>
  <si>
    <t>As of June 30, 2023*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</si>
</sst>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_);_(* \(#,##0.0\);_(* &quot;-&quot;_);_(@_)"/>
    <numFmt numFmtId="172" formatCode="_(* #,##0.00_);_(* \(#,##0.00\);_(* &quot;-&quot;_);_(@_)"/>
    <numFmt numFmtId="173" formatCode="_(* #,##0.000_);_(* \(#,##0.000\);_(* &quot;-&quot;_);_(@_)"/>
    <numFmt numFmtId="174" formatCode="0.000"/>
    <numFmt numFmtId="175" formatCode="0.0000"/>
    <numFmt numFmtId="176" formatCode="_(* #,##0.0000_);_(* \(#,##0.0000\);_(* &quot;-&quot;_);_(@_)"/>
  </numFmts>
  <fonts count="40">
    <font>
      <sz val="10"/>
      <name val="Arial"/>
      <family val="0"/>
    </font>
    <font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41" fontId="0" fillId="0" borderId="0" xfId="0" applyNumberFormat="1" applyAlignment="1">
      <alignment horizontal="centerContinuous"/>
    </xf>
    <xf numFmtId="164" fontId="0" fillId="0" borderId="0" xfId="0" applyNumberForma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1" fontId="3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1" fontId="0" fillId="0" borderId="0" xfId="0" applyNumberFormat="1" applyAlignment="1">
      <alignment/>
    </xf>
    <xf numFmtId="164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0" fillId="0" borderId="0" xfId="42" applyNumberFormat="1" applyFont="1" applyAlignment="1">
      <alignment/>
    </xf>
    <xf numFmtId="0" fontId="5" fillId="0" borderId="0" xfId="0" applyFont="1" applyAlignment="1">
      <alignment/>
    </xf>
    <xf numFmtId="165" fontId="0" fillId="0" borderId="0" xfId="42" applyNumberFormat="1" applyFont="1" applyAlignment="1">
      <alignment horizontal="centerContinuous"/>
    </xf>
    <xf numFmtId="165" fontId="3" fillId="0" borderId="0" xfId="42" applyNumberFormat="1" applyFont="1" applyAlignment="1">
      <alignment horizontal="centerContinuous"/>
    </xf>
    <xf numFmtId="0" fontId="0" fillId="0" borderId="0" xfId="0" applyFont="1" applyAlignment="1">
      <alignment/>
    </xf>
    <xf numFmtId="170" fontId="0" fillId="0" borderId="0" xfId="44" applyNumberFormat="1" applyFont="1" applyAlignment="1">
      <alignment/>
    </xf>
    <xf numFmtId="41" fontId="0" fillId="0" borderId="0" xfId="0" applyNumberFormat="1" applyAlignment="1">
      <alignment horizontal="center"/>
    </xf>
    <xf numFmtId="165" fontId="0" fillId="0" borderId="0" xfId="42" applyNumberFormat="1" applyFont="1" applyAlignment="1">
      <alignment horizontal="center"/>
    </xf>
    <xf numFmtId="41" fontId="5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5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174" fontId="0" fillId="0" borderId="0" xfId="0" applyNumberFormat="1" applyAlignment="1">
      <alignment/>
    </xf>
    <xf numFmtId="41" fontId="5" fillId="0" borderId="10" xfId="0" applyNumberFormat="1" applyFont="1" applyBorder="1" applyAlignment="1">
      <alignment horizontal="center"/>
    </xf>
    <xf numFmtId="1" fontId="5" fillId="0" borderId="1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1.421875" style="9" customWidth="1"/>
    <col min="3" max="3" width="13.8515625" style="9" customWidth="1"/>
    <col min="4" max="4" width="11.57421875" style="9" customWidth="1"/>
    <col min="5" max="5" width="10.00390625" style="10" bestFit="1" customWidth="1"/>
    <col min="6" max="6" width="9.140625" style="9" customWidth="1"/>
    <col min="7" max="7" width="11.140625" style="9" bestFit="1" customWidth="1"/>
    <col min="8" max="8" width="11.7109375" style="9" customWidth="1"/>
    <col min="9" max="9" width="11.00390625" style="9" customWidth="1"/>
    <col min="10" max="10" width="12.421875" style="9" customWidth="1"/>
    <col min="11" max="11" width="10.00390625" style="10" bestFit="1" customWidth="1"/>
    <col min="12" max="12" width="14.00390625" style="0" bestFit="1" customWidth="1"/>
    <col min="13" max="13" width="3.140625" style="0" customWidth="1"/>
    <col min="14" max="14" width="12.57421875" style="0" bestFit="1" customWidth="1"/>
    <col min="15" max="15" width="11.7109375" style="0" customWidth="1"/>
  </cols>
  <sheetData>
    <row r="2" spans="1:11" ht="18">
      <c r="A2" s="1" t="s">
        <v>0</v>
      </c>
      <c r="B2" s="2"/>
      <c r="C2" s="2"/>
      <c r="D2" s="2"/>
      <c r="E2" s="3"/>
      <c r="F2" s="2"/>
      <c r="G2" s="2"/>
      <c r="H2" s="2"/>
      <c r="I2" s="2"/>
      <c r="J2" s="2"/>
      <c r="K2" s="3"/>
    </row>
    <row r="3" spans="1:11" ht="18">
      <c r="A3" s="4" t="s">
        <v>1</v>
      </c>
      <c r="B3" s="2"/>
      <c r="C3" s="2"/>
      <c r="D3" s="2"/>
      <c r="E3" s="3"/>
      <c r="F3" s="2"/>
      <c r="G3" s="2"/>
      <c r="H3" s="2"/>
      <c r="I3" s="2"/>
      <c r="J3" s="2"/>
      <c r="K3" s="3"/>
    </row>
    <row r="4" spans="1:11" ht="18.75">
      <c r="A4" s="5" t="s">
        <v>2</v>
      </c>
      <c r="B4" s="6"/>
      <c r="C4" s="6"/>
      <c r="D4" s="6"/>
      <c r="E4" s="7"/>
      <c r="F4" s="6"/>
      <c r="G4" s="6"/>
      <c r="H4" s="6"/>
      <c r="I4" s="2"/>
      <c r="J4" s="2"/>
      <c r="K4" s="3"/>
    </row>
    <row r="5" spans="1:11" ht="15.75">
      <c r="A5" s="8" t="s">
        <v>30</v>
      </c>
      <c r="B5" s="2"/>
      <c r="C5" s="2"/>
      <c r="D5" s="2"/>
      <c r="E5" s="3"/>
      <c r="F5" s="2"/>
      <c r="G5" s="2"/>
      <c r="H5" s="2"/>
      <c r="I5" s="2"/>
      <c r="J5" s="2"/>
      <c r="K5" s="3"/>
    </row>
    <row r="6" ht="12.75">
      <c r="J6" s="25"/>
    </row>
    <row r="7" ht="12.75">
      <c r="J7" s="25"/>
    </row>
    <row r="9" spans="1:11" ht="13.5" thickBot="1">
      <c r="A9" s="30" t="s">
        <v>3</v>
      </c>
      <c r="B9" s="30"/>
      <c r="C9" s="30"/>
      <c r="D9" s="30"/>
      <c r="E9" s="30"/>
      <c r="F9" s="11"/>
      <c r="G9" s="30" t="s">
        <v>4</v>
      </c>
      <c r="H9" s="30"/>
      <c r="I9" s="30"/>
      <c r="J9" s="30"/>
      <c r="K9" s="30"/>
    </row>
    <row r="10" spans="2:11" ht="12.75">
      <c r="B10" s="22" t="s">
        <v>24</v>
      </c>
      <c r="C10" s="22" t="s">
        <v>29</v>
      </c>
      <c r="D10" s="22" t="s">
        <v>5</v>
      </c>
      <c r="E10" s="24" t="s">
        <v>6</v>
      </c>
      <c r="H10" s="22" t="s">
        <v>24</v>
      </c>
      <c r="I10" s="22" t="s">
        <v>29</v>
      </c>
      <c r="J10" s="22" t="s">
        <v>5</v>
      </c>
      <c r="K10" s="24" t="s">
        <v>6</v>
      </c>
    </row>
    <row r="11" ht="12.75">
      <c r="A11" t="s">
        <v>7</v>
      </c>
    </row>
    <row r="12" spans="1:11" ht="12.75">
      <c r="A12" t="s">
        <v>8</v>
      </c>
      <c r="B12" s="9">
        <v>1422602.95</v>
      </c>
      <c r="C12" s="28">
        <v>1540541.65</v>
      </c>
      <c r="D12" s="9">
        <f aca="true" t="shared" si="0" ref="D12:D19">C12-B12</f>
        <v>117938.69999999995</v>
      </c>
      <c r="E12" s="10">
        <f aca="true" t="shared" si="1" ref="E12:E19">D12/B12</f>
        <v>0.0829034552472986</v>
      </c>
      <c r="G12" s="9" t="s">
        <v>8</v>
      </c>
      <c r="H12" s="9">
        <v>1422602.95</v>
      </c>
      <c r="I12" s="9">
        <f>C12</f>
        <v>1540541.65</v>
      </c>
      <c r="J12" s="9">
        <f aca="true" t="shared" si="2" ref="J12:J17">I12-H12</f>
        <v>117938.69999999995</v>
      </c>
      <c r="K12" s="10">
        <f aca="true" t="shared" si="3" ref="K12:K17">J12/H12</f>
        <v>0.0829034552472986</v>
      </c>
    </row>
    <row r="13" spans="1:15" ht="12.75">
      <c r="A13" t="s">
        <v>9</v>
      </c>
      <c r="B13" s="9">
        <v>2295727.31</v>
      </c>
      <c r="C13" s="28">
        <v>2586540.29</v>
      </c>
      <c r="D13" s="9">
        <f t="shared" si="0"/>
        <v>290812.98</v>
      </c>
      <c r="E13" s="10">
        <f t="shared" si="1"/>
        <v>0.12667575052718258</v>
      </c>
      <c r="G13" s="9" t="s">
        <v>9</v>
      </c>
      <c r="H13" s="9">
        <v>3718330.26</v>
      </c>
      <c r="I13" s="9">
        <f aca="true" t="shared" si="4" ref="I13:I18">I12+C13</f>
        <v>4127081.94</v>
      </c>
      <c r="J13" s="9">
        <f t="shared" si="2"/>
        <v>408751.68000000017</v>
      </c>
      <c r="K13" s="10">
        <f t="shared" si="3"/>
        <v>0.109928825956412</v>
      </c>
      <c r="O13" s="23"/>
    </row>
    <row r="14" spans="1:15" ht="12.75">
      <c r="A14" t="s">
        <v>10</v>
      </c>
      <c r="B14" s="9">
        <v>2090076.2899999998</v>
      </c>
      <c r="C14" s="28">
        <v>2099469.32</v>
      </c>
      <c r="D14" s="9">
        <f t="shared" si="0"/>
        <v>9393.030000000028</v>
      </c>
      <c r="E14" s="10">
        <f t="shared" si="1"/>
        <v>0.0044941086815544085</v>
      </c>
      <c r="G14" s="9" t="s">
        <v>10</v>
      </c>
      <c r="H14" s="9">
        <v>5808406.55</v>
      </c>
      <c r="I14" s="9">
        <f t="shared" si="4"/>
        <v>6226551.26</v>
      </c>
      <c r="J14" s="9">
        <f t="shared" si="2"/>
        <v>418144.70999999996</v>
      </c>
      <c r="K14" s="10">
        <f t="shared" si="3"/>
        <v>0.07198957345711278</v>
      </c>
      <c r="O14" s="9"/>
    </row>
    <row r="15" spans="1:11" ht="12.75">
      <c r="A15" t="s">
        <v>11</v>
      </c>
      <c r="B15" s="9">
        <v>1031327.17</v>
      </c>
      <c r="C15" s="28">
        <v>1051434.74</v>
      </c>
      <c r="D15" s="9">
        <f t="shared" si="0"/>
        <v>20107.56999999995</v>
      </c>
      <c r="E15" s="10">
        <f t="shared" si="1"/>
        <v>0.019496790722579285</v>
      </c>
      <c r="G15" s="9" t="s">
        <v>11</v>
      </c>
      <c r="H15" s="9">
        <v>6839733.72</v>
      </c>
      <c r="I15" s="9">
        <f t="shared" si="4"/>
        <v>7277986</v>
      </c>
      <c r="J15" s="9">
        <f t="shared" si="2"/>
        <v>438252.28000000026</v>
      </c>
      <c r="K15" s="10">
        <f t="shared" si="3"/>
        <v>0.06407446516792181</v>
      </c>
    </row>
    <row r="16" spans="1:15" ht="12.75">
      <c r="A16" t="s">
        <v>12</v>
      </c>
      <c r="B16" s="9">
        <v>612353.0000000001</v>
      </c>
      <c r="C16" s="28">
        <v>661738.77</v>
      </c>
      <c r="D16" s="9">
        <f t="shared" si="0"/>
        <v>49385.7699999999</v>
      </c>
      <c r="E16" s="10">
        <f t="shared" si="1"/>
        <v>0.08064918437567856</v>
      </c>
      <c r="G16" s="9" t="s">
        <v>12</v>
      </c>
      <c r="H16" s="9">
        <v>7452086.72</v>
      </c>
      <c r="I16" s="9">
        <f t="shared" si="4"/>
        <v>7939724.77</v>
      </c>
      <c r="J16" s="9">
        <f t="shared" si="2"/>
        <v>487638.0499999998</v>
      </c>
      <c r="K16" s="10">
        <f t="shared" si="3"/>
        <v>0.06543644328390208</v>
      </c>
      <c r="N16" s="23"/>
      <c r="O16" s="27"/>
    </row>
    <row r="17" spans="1:14" ht="12.75">
      <c r="A17" t="s">
        <v>13</v>
      </c>
      <c r="B17" s="9">
        <v>537383.91</v>
      </c>
      <c r="C17" s="28">
        <v>497445.39</v>
      </c>
      <c r="D17" s="9">
        <f t="shared" si="0"/>
        <v>-39938.52000000002</v>
      </c>
      <c r="E17" s="10">
        <f t="shared" si="1"/>
        <v>-0.07432027505252253</v>
      </c>
      <c r="G17" s="9" t="s">
        <v>13</v>
      </c>
      <c r="H17" s="9">
        <v>7989470.63</v>
      </c>
      <c r="I17" s="9">
        <f t="shared" si="4"/>
        <v>8437170.16</v>
      </c>
      <c r="J17" s="9">
        <f t="shared" si="2"/>
        <v>447699.53000000026</v>
      </c>
      <c r="K17" s="10">
        <f t="shared" si="3"/>
        <v>0.05603619447813156</v>
      </c>
      <c r="L17" s="23"/>
      <c r="N17" s="23"/>
    </row>
    <row r="18" spans="1:14" ht="12.75">
      <c r="A18" t="s">
        <v>14</v>
      </c>
      <c r="B18" s="9">
        <v>826847.2999999999</v>
      </c>
      <c r="C18" s="28">
        <v>759709.42</v>
      </c>
      <c r="D18" s="9">
        <f t="shared" si="0"/>
        <v>-67137.87999999989</v>
      </c>
      <c r="E18" s="10">
        <f t="shared" si="1"/>
        <v>-0.08119743512496189</v>
      </c>
      <c r="G18" s="9" t="s">
        <v>14</v>
      </c>
      <c r="H18" s="9">
        <v>8816317.93</v>
      </c>
      <c r="I18" s="9">
        <f t="shared" si="4"/>
        <v>9196879.58</v>
      </c>
      <c r="J18" s="9">
        <f aca="true" t="shared" si="5" ref="J18:J23">I18-H18</f>
        <v>380561.6500000004</v>
      </c>
      <c r="K18" s="10">
        <f aca="true" t="shared" si="6" ref="K18:K23">J18/H18</f>
        <v>0.04316559963258952</v>
      </c>
      <c r="N18" s="23"/>
    </row>
    <row r="19" spans="1:14" ht="12.75">
      <c r="A19" t="s">
        <v>15</v>
      </c>
      <c r="B19" s="9">
        <v>784606.03</v>
      </c>
      <c r="C19" s="9">
        <v>722508.39</v>
      </c>
      <c r="D19" s="9">
        <f t="shared" si="0"/>
        <v>-62097.640000000014</v>
      </c>
      <c r="E19" s="10">
        <f t="shared" si="1"/>
        <v>-0.07914499459046984</v>
      </c>
      <c r="G19" s="9" t="s">
        <v>15</v>
      </c>
      <c r="H19" s="9">
        <v>9600923.959999999</v>
      </c>
      <c r="I19" s="9">
        <f>I18+C19</f>
        <v>9919387.97</v>
      </c>
      <c r="J19" s="9">
        <f t="shared" si="5"/>
        <v>318464.01000000164</v>
      </c>
      <c r="K19" s="10">
        <f t="shared" si="6"/>
        <v>0.033170141887052466</v>
      </c>
      <c r="N19" s="23"/>
    </row>
    <row r="20" spans="1:14" ht="12.75">
      <c r="A20" t="s">
        <v>16</v>
      </c>
      <c r="B20" s="9">
        <v>690581.72</v>
      </c>
      <c r="C20" s="9">
        <f>551171.83+78738.82</f>
        <v>629910.6499999999</v>
      </c>
      <c r="D20" s="9">
        <f>C20-B20</f>
        <v>-60671.070000000065</v>
      </c>
      <c r="E20" s="10">
        <f>D20/B20</f>
        <v>-0.08785501880935984</v>
      </c>
      <c r="G20" s="9" t="s">
        <v>16</v>
      </c>
      <c r="H20" s="9">
        <v>10291505.68</v>
      </c>
      <c r="I20" s="9">
        <f>I19+C20</f>
        <v>10549298.620000001</v>
      </c>
      <c r="J20" s="9">
        <f t="shared" si="5"/>
        <v>257792.94000000134</v>
      </c>
      <c r="K20" s="10">
        <f t="shared" si="6"/>
        <v>0.025049098549397228</v>
      </c>
      <c r="N20" s="23"/>
    </row>
    <row r="21" spans="1:15" ht="12.75">
      <c r="A21" t="s">
        <v>17</v>
      </c>
      <c r="B21" s="9">
        <v>952317.01</v>
      </c>
      <c r="C21" s="9">
        <f>567880.28+81125.72-13.38</f>
        <v>648992.62</v>
      </c>
      <c r="D21" s="9">
        <f>C21-B21</f>
        <v>-303324.39</v>
      </c>
      <c r="E21" s="10">
        <f>D21/B21</f>
        <v>-0.31851199423603704</v>
      </c>
      <c r="G21" s="9" t="s">
        <v>18</v>
      </c>
      <c r="H21" s="9">
        <v>11243822.69</v>
      </c>
      <c r="I21" s="9">
        <f>I20+C21</f>
        <v>11198291.24</v>
      </c>
      <c r="J21" s="9">
        <f t="shared" si="5"/>
        <v>-45531.449999999255</v>
      </c>
      <c r="K21" s="10">
        <f t="shared" si="6"/>
        <v>-0.004049463537031218</v>
      </c>
      <c r="N21" s="23"/>
      <c r="O21" s="9"/>
    </row>
    <row r="22" spans="1:11" ht="12.75">
      <c r="A22" t="s">
        <v>19</v>
      </c>
      <c r="B22" s="9">
        <v>959041.18</v>
      </c>
      <c r="C22" s="9">
        <v>699743.89</v>
      </c>
      <c r="D22" s="9">
        <f>C22-B22</f>
        <v>-259297.29000000004</v>
      </c>
      <c r="E22" s="10">
        <f>D22/B22</f>
        <v>-0.27037138280130996</v>
      </c>
      <c r="G22" s="9" t="s">
        <v>19</v>
      </c>
      <c r="H22" s="9">
        <v>12202863.87</v>
      </c>
      <c r="I22" s="9">
        <f>I21+C22</f>
        <v>11898035.13</v>
      </c>
      <c r="J22" s="9">
        <f t="shared" si="5"/>
        <v>-304828.73999999836</v>
      </c>
      <c r="K22" s="10">
        <f t="shared" si="6"/>
        <v>-0.024980098380790867</v>
      </c>
    </row>
    <row r="23" spans="1:14" ht="12.75">
      <c r="A23" t="s">
        <v>20</v>
      </c>
      <c r="B23" s="9">
        <v>775227.69</v>
      </c>
      <c r="C23" s="9">
        <f>660940.74+94420.12+63.84</f>
        <v>755424.7</v>
      </c>
      <c r="D23" s="9">
        <f>C23-B23</f>
        <v>-19802.98999999999</v>
      </c>
      <c r="E23" s="10">
        <f>D23/B23</f>
        <v>-0.025544740281400413</v>
      </c>
      <c r="G23" s="9" t="s">
        <v>20</v>
      </c>
      <c r="H23" s="9">
        <v>12978091.559999999</v>
      </c>
      <c r="I23" s="9">
        <f>I22+C23</f>
        <v>12653459.83</v>
      </c>
      <c r="J23" s="9">
        <f t="shared" si="5"/>
        <v>-324631.7299999986</v>
      </c>
      <c r="K23" s="10">
        <f t="shared" si="6"/>
        <v>-0.02501382645508155</v>
      </c>
      <c r="N23" s="26"/>
    </row>
    <row r="25" spans="2:14" ht="12.75">
      <c r="B25" s="9" t="s">
        <v>7</v>
      </c>
      <c r="N25" s="29"/>
    </row>
    <row r="26" spans="1:4" ht="12.75">
      <c r="A26" s="15" t="s">
        <v>21</v>
      </c>
      <c r="B26" s="9">
        <f>SUM(B12:B25)</f>
        <v>12978091.559999999</v>
      </c>
      <c r="C26" s="9">
        <f>SUM(C12:C25)</f>
        <v>12653459.83</v>
      </c>
      <c r="D26" s="9">
        <f>SUM(D12:D25)</f>
        <v>-324631.7300000002</v>
      </c>
    </row>
    <row r="27" ht="12.75">
      <c r="C27" s="20"/>
    </row>
    <row r="29" ht="12.75">
      <c r="A29" t="s">
        <v>25</v>
      </c>
    </row>
    <row r="30" ht="12.75">
      <c r="A30" s="18" t="s">
        <v>26</v>
      </c>
    </row>
    <row r="31" spans="1:11" ht="12.75">
      <c r="A31" s="18"/>
      <c r="K31" s="19"/>
    </row>
  </sheetData>
  <sheetProtection sheet="1"/>
  <mergeCells count="2">
    <mergeCell ref="A9:E9"/>
    <mergeCell ref="G9:K9"/>
  </mergeCells>
  <printOptions horizontalCentered="1"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1.140625" style="9" customWidth="1"/>
    <col min="3" max="3" width="13.7109375" style="9" customWidth="1"/>
    <col min="4" max="4" width="12.00390625" style="9" customWidth="1"/>
    <col min="5" max="5" width="10.140625" style="10" customWidth="1"/>
    <col min="6" max="6" width="9.140625" style="9" customWidth="1"/>
    <col min="7" max="7" width="12.140625" style="9" customWidth="1"/>
    <col min="8" max="9" width="11.57421875" style="9" customWidth="1"/>
    <col min="10" max="10" width="12.140625" style="9" customWidth="1"/>
    <col min="11" max="11" width="11.140625" style="10" customWidth="1"/>
    <col min="12" max="12" width="11.28125" style="0" bestFit="1" customWidth="1"/>
  </cols>
  <sheetData>
    <row r="2" spans="1:11" ht="18">
      <c r="A2" s="1" t="s">
        <v>0</v>
      </c>
      <c r="B2" s="2"/>
      <c r="C2" s="2"/>
      <c r="D2" s="2"/>
      <c r="E2" s="3"/>
      <c r="F2" s="2"/>
      <c r="G2" s="2"/>
      <c r="H2" s="2"/>
      <c r="I2" s="2"/>
      <c r="J2" s="2"/>
      <c r="K2" s="3"/>
    </row>
    <row r="3" spans="1:11" ht="18">
      <c r="A3" s="4" t="s">
        <v>1</v>
      </c>
      <c r="B3" s="2"/>
      <c r="C3" s="2"/>
      <c r="D3" s="2"/>
      <c r="E3" s="3"/>
      <c r="F3" s="2"/>
      <c r="G3" s="2"/>
      <c r="H3" s="2"/>
      <c r="I3" s="2"/>
      <c r="J3" s="2"/>
      <c r="K3" s="3"/>
    </row>
    <row r="4" spans="1:11" ht="18.75">
      <c r="A4" s="5" t="s">
        <v>22</v>
      </c>
      <c r="B4" s="6"/>
      <c r="C4" s="6"/>
      <c r="D4" s="6"/>
      <c r="E4" s="7"/>
      <c r="F4" s="6"/>
      <c r="G4" s="6"/>
      <c r="H4" s="6"/>
      <c r="I4" s="2"/>
      <c r="J4" s="2"/>
      <c r="K4" s="3"/>
    </row>
    <row r="5" spans="1:11" ht="15.75">
      <c r="A5" s="8" t="str">
        <f>'2022-23 TOTALS'!A5</f>
        <v>As of June 30, 2023*</v>
      </c>
      <c r="B5" s="2"/>
      <c r="C5" s="2"/>
      <c r="D5" s="2"/>
      <c r="E5" s="3"/>
      <c r="F5" s="2"/>
      <c r="G5" s="2"/>
      <c r="H5" s="2"/>
      <c r="I5" s="2"/>
      <c r="J5" s="2"/>
      <c r="K5" s="3"/>
    </row>
    <row r="9" spans="1:11" ht="13.5" thickBot="1">
      <c r="A9" s="30" t="s">
        <v>3</v>
      </c>
      <c r="B9" s="30"/>
      <c r="C9" s="30"/>
      <c r="D9" s="30"/>
      <c r="E9" s="30"/>
      <c r="F9" s="11"/>
      <c r="G9" s="30" t="s">
        <v>4</v>
      </c>
      <c r="H9" s="30"/>
      <c r="I9" s="30"/>
      <c r="J9" s="30"/>
      <c r="K9" s="30"/>
    </row>
    <row r="10" spans="2:11" ht="12.75">
      <c r="B10" s="12" t="s">
        <v>24</v>
      </c>
      <c r="C10" s="12" t="s">
        <v>29</v>
      </c>
      <c r="D10" s="12" t="s">
        <v>5</v>
      </c>
      <c r="E10" s="13" t="s">
        <v>6</v>
      </c>
      <c r="H10" s="12" t="s">
        <v>24</v>
      </c>
      <c r="I10" s="12" t="s">
        <v>29</v>
      </c>
      <c r="J10" s="12" t="s">
        <v>5</v>
      </c>
      <c r="K10" s="13" t="s">
        <v>6</v>
      </c>
    </row>
    <row r="11" ht="12.75">
      <c r="A11" t="s">
        <v>7</v>
      </c>
    </row>
    <row r="12" spans="1:11" ht="12.75">
      <c r="A12" t="s">
        <v>8</v>
      </c>
      <c r="B12" s="9">
        <v>1383008.91</v>
      </c>
      <c r="C12" s="9">
        <v>1486366.68</v>
      </c>
      <c r="D12" s="9">
        <f aca="true" t="shared" si="0" ref="D12:D23">C12-B12</f>
        <v>103357.77000000002</v>
      </c>
      <c r="E12" s="10">
        <f aca="true" t="shared" si="1" ref="E12:E23">D12/B12</f>
        <v>0.07473398707171021</v>
      </c>
      <c r="G12" s="9" t="s">
        <v>8</v>
      </c>
      <c r="H12" s="9">
        <v>1383008.91</v>
      </c>
      <c r="I12" s="9">
        <f>C12</f>
        <v>1486366.68</v>
      </c>
      <c r="J12" s="9">
        <f aca="true" t="shared" si="2" ref="J12:J17">I12-H12</f>
        <v>103357.77000000002</v>
      </c>
      <c r="K12" s="10">
        <f aca="true" t="shared" si="3" ref="K12:K17">J12/H12</f>
        <v>0.07473398707171021</v>
      </c>
    </row>
    <row r="13" spans="1:11" ht="12.75">
      <c r="A13" t="s">
        <v>9</v>
      </c>
      <c r="B13" s="9">
        <v>2241955.41</v>
      </c>
      <c r="C13" s="9">
        <v>2549353.87</v>
      </c>
      <c r="D13" s="9">
        <f t="shared" si="0"/>
        <v>307398.45999999996</v>
      </c>
      <c r="E13" s="10">
        <f t="shared" si="1"/>
        <v>0.13711176352075616</v>
      </c>
      <c r="G13" s="9" t="s">
        <v>9</v>
      </c>
      <c r="H13" s="9">
        <v>3624964.3200000003</v>
      </c>
      <c r="I13" s="9">
        <f aca="true" t="shared" si="4" ref="I13:I18">I12+C13</f>
        <v>4035720.55</v>
      </c>
      <c r="J13" s="9">
        <f t="shared" si="2"/>
        <v>410756.2299999995</v>
      </c>
      <c r="K13" s="10">
        <f t="shared" si="3"/>
        <v>0.11331317876254282</v>
      </c>
    </row>
    <row r="14" spans="1:11" ht="12.75">
      <c r="A14" t="s">
        <v>10</v>
      </c>
      <c r="B14" s="9">
        <v>2039362.72</v>
      </c>
      <c r="C14" s="9">
        <v>2072410.99</v>
      </c>
      <c r="D14" s="9">
        <f t="shared" si="0"/>
        <v>33048.27000000002</v>
      </c>
      <c r="E14" s="10">
        <f t="shared" si="1"/>
        <v>0.016205194728674856</v>
      </c>
      <c r="G14" s="9" t="s">
        <v>10</v>
      </c>
      <c r="H14" s="9">
        <v>5664327.04</v>
      </c>
      <c r="I14" s="9">
        <f t="shared" si="4"/>
        <v>6108131.54</v>
      </c>
      <c r="J14" s="9">
        <f t="shared" si="2"/>
        <v>443804.5</v>
      </c>
      <c r="K14" s="10">
        <f t="shared" si="3"/>
        <v>0.07835079028205263</v>
      </c>
    </row>
    <row r="15" spans="1:11" ht="12.75">
      <c r="A15" t="s">
        <v>11</v>
      </c>
      <c r="B15" s="9">
        <v>962633.34</v>
      </c>
      <c r="C15" s="9">
        <v>991807.71</v>
      </c>
      <c r="D15" s="9">
        <f t="shared" si="0"/>
        <v>29174.369999999995</v>
      </c>
      <c r="E15" s="10">
        <f t="shared" si="1"/>
        <v>0.030306835206850406</v>
      </c>
      <c r="G15" s="9" t="s">
        <v>11</v>
      </c>
      <c r="H15" s="9">
        <v>6626960.38</v>
      </c>
      <c r="I15" s="9">
        <f t="shared" si="4"/>
        <v>7099939.25</v>
      </c>
      <c r="J15" s="9">
        <f t="shared" si="2"/>
        <v>472978.8700000001</v>
      </c>
      <c r="K15" s="10">
        <f t="shared" si="3"/>
        <v>0.0713719175728647</v>
      </c>
    </row>
    <row r="16" spans="1:11" ht="12.75">
      <c r="A16" t="s">
        <v>12</v>
      </c>
      <c r="B16" s="9">
        <v>599604.68</v>
      </c>
      <c r="C16" s="9">
        <v>648945.24</v>
      </c>
      <c r="D16" s="9">
        <f t="shared" si="0"/>
        <v>49340.55999999994</v>
      </c>
      <c r="E16" s="10">
        <f t="shared" si="1"/>
        <v>0.08228848380569667</v>
      </c>
      <c r="G16" s="9" t="s">
        <v>12</v>
      </c>
      <c r="H16" s="9">
        <v>7226565.06</v>
      </c>
      <c r="I16" s="9">
        <f t="shared" si="4"/>
        <v>7748884.49</v>
      </c>
      <c r="J16" s="9">
        <f t="shared" si="2"/>
        <v>522319.43000000063</v>
      </c>
      <c r="K16" s="10">
        <f t="shared" si="3"/>
        <v>0.07227769011464497</v>
      </c>
    </row>
    <row r="17" spans="1:11" ht="12.75">
      <c r="A17" t="s">
        <v>13</v>
      </c>
      <c r="B17" s="9">
        <v>521468.32</v>
      </c>
      <c r="C17" s="9">
        <v>491500.87</v>
      </c>
      <c r="D17" s="9">
        <f t="shared" si="0"/>
        <v>-29967.45000000001</v>
      </c>
      <c r="E17" s="10">
        <f t="shared" si="1"/>
        <v>-0.05746744116689584</v>
      </c>
      <c r="G17" s="9" t="s">
        <v>13</v>
      </c>
      <c r="H17" s="9">
        <v>7748033.38</v>
      </c>
      <c r="I17" s="9">
        <f t="shared" si="4"/>
        <v>8240385.36</v>
      </c>
      <c r="J17" s="9">
        <f t="shared" si="2"/>
        <v>492351.98000000045</v>
      </c>
      <c r="K17" s="10">
        <f t="shared" si="3"/>
        <v>0.06354541286191522</v>
      </c>
    </row>
    <row r="18" spans="1:11" ht="12.75">
      <c r="A18" t="s">
        <v>14</v>
      </c>
      <c r="B18" s="9">
        <v>791499.64</v>
      </c>
      <c r="C18" s="9">
        <v>726551.52</v>
      </c>
      <c r="D18" s="9">
        <f t="shared" si="0"/>
        <v>-64948.119999999995</v>
      </c>
      <c r="E18" s="10">
        <f t="shared" si="1"/>
        <v>-0.08205704300762537</v>
      </c>
      <c r="G18" s="9" t="s">
        <v>14</v>
      </c>
      <c r="H18" s="9">
        <v>8539533.02</v>
      </c>
      <c r="I18" s="9">
        <f t="shared" si="4"/>
        <v>8966936.88</v>
      </c>
      <c r="J18" s="9">
        <f aca="true" t="shared" si="5" ref="J18:J23">I18-H18</f>
        <v>427403.86000000127</v>
      </c>
      <c r="K18" s="10">
        <f aca="true" t="shared" si="6" ref="K18:K23">J18/H18</f>
        <v>0.05005002720863082</v>
      </c>
    </row>
    <row r="19" spans="1:11" ht="12.75">
      <c r="A19" t="s">
        <v>15</v>
      </c>
      <c r="B19" s="9">
        <v>766375.17</v>
      </c>
      <c r="C19" s="9">
        <v>715299.69</v>
      </c>
      <c r="D19" s="9">
        <f t="shared" si="0"/>
        <v>-51075.4800000001</v>
      </c>
      <c r="E19" s="10">
        <f t="shared" si="1"/>
        <v>-0.06664553080444933</v>
      </c>
      <c r="G19" s="9" t="s">
        <v>15</v>
      </c>
      <c r="H19" s="9">
        <v>9305908.19</v>
      </c>
      <c r="I19" s="9">
        <f>I18+C19</f>
        <v>9682236.57</v>
      </c>
      <c r="J19" s="9">
        <f t="shared" si="5"/>
        <v>376328.3800000008</v>
      </c>
      <c r="K19" s="10">
        <f t="shared" si="6"/>
        <v>0.0404397262810306</v>
      </c>
    </row>
    <row r="20" spans="1:11" ht="12.75">
      <c r="A20" t="s">
        <v>16</v>
      </c>
      <c r="B20" s="9">
        <v>681301.38</v>
      </c>
      <c r="C20" s="9">
        <v>623189.58</v>
      </c>
      <c r="D20" s="9">
        <f t="shared" si="0"/>
        <v>-58111.80000000005</v>
      </c>
      <c r="E20" s="10">
        <f t="shared" si="1"/>
        <v>-0.0852952917840854</v>
      </c>
      <c r="G20" s="9" t="s">
        <v>16</v>
      </c>
      <c r="H20" s="9">
        <v>9987209.57</v>
      </c>
      <c r="I20" s="9">
        <f>I19+C20</f>
        <v>10305426.15</v>
      </c>
      <c r="J20" s="9">
        <f t="shared" si="5"/>
        <v>318216.5800000001</v>
      </c>
      <c r="K20" s="10">
        <f t="shared" si="6"/>
        <v>0.031862411394256954</v>
      </c>
    </row>
    <row r="21" spans="1:11" ht="12.75">
      <c r="A21" t="s">
        <v>17</v>
      </c>
      <c r="B21" s="9">
        <v>927102.65</v>
      </c>
      <c r="C21" s="9">
        <v>633172.41</v>
      </c>
      <c r="D21" s="9">
        <f t="shared" si="0"/>
        <v>-293930.24</v>
      </c>
      <c r="E21" s="10">
        <f t="shared" si="1"/>
        <v>-0.317041742896539</v>
      </c>
      <c r="G21" s="9" t="s">
        <v>18</v>
      </c>
      <c r="H21" s="9">
        <v>10914312.22</v>
      </c>
      <c r="I21" s="9">
        <f>I20+C21</f>
        <v>10938598.56</v>
      </c>
      <c r="J21" s="9">
        <f t="shared" si="5"/>
        <v>24286.33999999985</v>
      </c>
      <c r="K21" s="10">
        <f t="shared" si="6"/>
        <v>0.0022251828159630797</v>
      </c>
    </row>
    <row r="22" spans="1:11" ht="12.75">
      <c r="A22" t="s">
        <v>19</v>
      </c>
      <c r="B22" s="9">
        <v>949921.54</v>
      </c>
      <c r="C22" s="9">
        <v>691004.59</v>
      </c>
      <c r="D22" s="9">
        <f t="shared" si="0"/>
        <v>-258916.95000000007</v>
      </c>
      <c r="E22" s="10">
        <f t="shared" si="1"/>
        <v>-0.27256666903247617</v>
      </c>
      <c r="G22" s="9" t="s">
        <v>19</v>
      </c>
      <c r="H22" s="9">
        <v>11864233.760000002</v>
      </c>
      <c r="I22" s="9">
        <f>I21+C22</f>
        <v>11629603.15</v>
      </c>
      <c r="J22" s="9">
        <f t="shared" si="5"/>
        <v>-234630.61000000127</v>
      </c>
      <c r="K22" s="10">
        <f t="shared" si="6"/>
        <v>-0.01977629695657659</v>
      </c>
    </row>
    <row r="23" spans="1:11" ht="12.75">
      <c r="A23" t="s">
        <v>20</v>
      </c>
      <c r="B23" s="9">
        <v>769183.99</v>
      </c>
      <c r="C23" s="9">
        <v>746294.22</v>
      </c>
      <c r="D23" s="9">
        <f t="shared" si="0"/>
        <v>-22889.77000000002</v>
      </c>
      <c r="E23" s="10">
        <f t="shared" si="1"/>
        <v>-0.029758510704311486</v>
      </c>
      <c r="G23" s="9" t="s">
        <v>20</v>
      </c>
      <c r="H23" s="9">
        <v>12633417.750000002</v>
      </c>
      <c r="I23" s="9">
        <f>I22+C23</f>
        <v>12375897.370000001</v>
      </c>
      <c r="J23" s="9">
        <f t="shared" si="5"/>
        <v>-257520.38000000082</v>
      </c>
      <c r="K23" s="10">
        <f t="shared" si="6"/>
        <v>-0.02038406273710064</v>
      </c>
    </row>
    <row r="25" ht="12.75">
      <c r="B25" s="9" t="s">
        <v>7</v>
      </c>
    </row>
    <row r="26" spans="1:4" ht="12.75">
      <c r="A26" s="15" t="s">
        <v>21</v>
      </c>
      <c r="B26" s="9">
        <f>SUM(B12:B25)</f>
        <v>12633417.750000002</v>
      </c>
      <c r="C26" s="9">
        <f>SUM(C12:C25)</f>
        <v>12375897.370000001</v>
      </c>
      <c r="D26" s="9">
        <f>SUM(D12:D25)</f>
        <v>-257520.3800000003</v>
      </c>
    </row>
    <row r="27" ht="12.75">
      <c r="C27" s="20"/>
    </row>
    <row r="29" ht="12.75">
      <c r="A29" t="s">
        <v>25</v>
      </c>
    </row>
    <row r="30" ht="12.75">
      <c r="A30" t="s">
        <v>26</v>
      </c>
    </row>
    <row r="31" spans="1:11" ht="12.75">
      <c r="A31" s="18"/>
      <c r="K31" s="19"/>
    </row>
  </sheetData>
  <sheetProtection sheet="1"/>
  <mergeCells count="2">
    <mergeCell ref="A9:E9"/>
    <mergeCell ref="G9:K9"/>
  </mergeCells>
  <printOptions horizontalCentered="1"/>
  <pageMargins left="0.25" right="0.2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0.140625" style="9" customWidth="1"/>
    <col min="3" max="3" width="11.00390625" style="14" customWidth="1"/>
    <col min="4" max="4" width="11.00390625" style="9" customWidth="1"/>
    <col min="5" max="5" width="10.28125" style="10" customWidth="1"/>
    <col min="6" max="6" width="9.140625" style="9" customWidth="1"/>
    <col min="7" max="7" width="12.140625" style="9" customWidth="1"/>
    <col min="8" max="9" width="10.421875" style="9" customWidth="1"/>
    <col min="10" max="10" width="11.00390625" style="9" customWidth="1"/>
    <col min="11" max="11" width="11.140625" style="10" customWidth="1"/>
    <col min="12" max="12" width="9.7109375" style="0" bestFit="1" customWidth="1"/>
  </cols>
  <sheetData>
    <row r="2" spans="1:11" ht="18">
      <c r="A2" s="1" t="s">
        <v>0</v>
      </c>
      <c r="B2" s="2"/>
      <c r="C2" s="16"/>
      <c r="D2" s="2"/>
      <c r="E2" s="3"/>
      <c r="F2" s="2"/>
      <c r="G2" s="2"/>
      <c r="H2" s="2"/>
      <c r="I2" s="2"/>
      <c r="J2" s="2"/>
      <c r="K2" s="3"/>
    </row>
    <row r="3" spans="1:11" ht="18">
      <c r="A3" s="4" t="s">
        <v>1</v>
      </c>
      <c r="B3" s="2"/>
      <c r="C3" s="16"/>
      <c r="D3" s="2"/>
      <c r="E3" s="3"/>
      <c r="F3" s="2"/>
      <c r="G3" s="2"/>
      <c r="H3" s="2"/>
      <c r="I3" s="2"/>
      <c r="J3" s="2"/>
      <c r="K3" s="3"/>
    </row>
    <row r="4" spans="1:11" ht="18.75">
      <c r="A4" s="5" t="s">
        <v>23</v>
      </c>
      <c r="B4" s="6"/>
      <c r="C4" s="17"/>
      <c r="D4" s="6"/>
      <c r="E4" s="7"/>
      <c r="F4" s="6"/>
      <c r="G4" s="6"/>
      <c r="H4" s="6"/>
      <c r="I4" s="2"/>
      <c r="J4" s="2"/>
      <c r="K4" s="3"/>
    </row>
    <row r="5" spans="1:11" ht="15.75">
      <c r="A5" s="8" t="str">
        <f>'2022-23 TOTALS'!A5</f>
        <v>As of June 30, 2023*</v>
      </c>
      <c r="B5" s="2"/>
      <c r="C5" s="16"/>
      <c r="D5" s="2"/>
      <c r="E5" s="3"/>
      <c r="F5" s="2"/>
      <c r="G5" s="2"/>
      <c r="H5" s="2"/>
      <c r="I5" s="2"/>
      <c r="J5" s="2"/>
      <c r="K5" s="3"/>
    </row>
    <row r="9" spans="1:11" ht="13.5" thickBot="1">
      <c r="A9" s="31" t="s">
        <v>3</v>
      </c>
      <c r="B9" s="31"/>
      <c r="C9" s="31"/>
      <c r="D9" s="31"/>
      <c r="E9" s="31"/>
      <c r="F9" s="11"/>
      <c r="G9" s="30" t="s">
        <v>4</v>
      </c>
      <c r="H9" s="30"/>
      <c r="I9" s="30"/>
      <c r="J9" s="30"/>
      <c r="K9" s="30"/>
    </row>
    <row r="10" spans="2:11" ht="12.75">
      <c r="B10" s="22" t="s">
        <v>24</v>
      </c>
      <c r="C10" s="22" t="s">
        <v>29</v>
      </c>
      <c r="D10" s="22" t="s">
        <v>5</v>
      </c>
      <c r="E10" s="24" t="s">
        <v>6</v>
      </c>
      <c r="H10" s="22" t="s">
        <v>24</v>
      </c>
      <c r="I10" s="22" t="s">
        <v>29</v>
      </c>
      <c r="J10" s="22" t="s">
        <v>5</v>
      </c>
      <c r="K10" s="24" t="s">
        <v>6</v>
      </c>
    </row>
    <row r="11" spans="1:2" ht="12.75">
      <c r="A11" t="s">
        <v>7</v>
      </c>
      <c r="B11" s="14"/>
    </row>
    <row r="12" spans="1:11" ht="12.75">
      <c r="A12" t="s">
        <v>8</v>
      </c>
      <c r="B12" s="14">
        <v>39594.04</v>
      </c>
      <c r="C12" s="14">
        <v>54174.97</v>
      </c>
      <c r="D12" s="9">
        <f aca="true" t="shared" si="0" ref="D12:D23">C12-B12</f>
        <v>14580.93</v>
      </c>
      <c r="E12" s="10">
        <f aca="true" t="shared" si="1" ref="E12:E23">D12/B12</f>
        <v>0.3682607281297892</v>
      </c>
      <c r="G12" s="9" t="s">
        <v>8</v>
      </c>
      <c r="H12" s="9">
        <v>39594.04</v>
      </c>
      <c r="I12" s="9">
        <f>C12</f>
        <v>54174.97</v>
      </c>
      <c r="J12" s="9">
        <f aca="true" t="shared" si="2" ref="J12:J17">I12-H12</f>
        <v>14580.93</v>
      </c>
      <c r="K12" s="10">
        <f aca="true" t="shared" si="3" ref="K12:K17">J12/H12</f>
        <v>0.3682607281297892</v>
      </c>
    </row>
    <row r="13" spans="1:11" ht="12.75">
      <c r="A13" t="s">
        <v>9</v>
      </c>
      <c r="B13" s="14">
        <v>53771.899999999994</v>
      </c>
      <c r="C13" s="14">
        <v>37186.42</v>
      </c>
      <c r="D13" s="9">
        <f t="shared" si="0"/>
        <v>-16585.479999999996</v>
      </c>
      <c r="E13" s="10">
        <f t="shared" si="1"/>
        <v>-0.3084413978304653</v>
      </c>
      <c r="G13" s="9" t="s">
        <v>9</v>
      </c>
      <c r="H13" s="9">
        <v>93365.94</v>
      </c>
      <c r="I13" s="9">
        <f aca="true" t="shared" si="4" ref="I13:I18">I12+C13</f>
        <v>91361.39</v>
      </c>
      <c r="J13" s="9">
        <f t="shared" si="2"/>
        <v>-2004.550000000003</v>
      </c>
      <c r="K13" s="10">
        <f t="shared" si="3"/>
        <v>-0.02146982079332145</v>
      </c>
    </row>
    <row r="14" spans="1:11" ht="12.75">
      <c r="A14" t="s">
        <v>10</v>
      </c>
      <c r="B14" s="14">
        <v>50713.57</v>
      </c>
      <c r="C14" s="14">
        <v>27058.33</v>
      </c>
      <c r="D14" s="9">
        <f t="shared" si="0"/>
        <v>-23655.239999999998</v>
      </c>
      <c r="E14" s="10">
        <f t="shared" si="1"/>
        <v>-0.466447934941279</v>
      </c>
      <c r="G14" s="9" t="s">
        <v>10</v>
      </c>
      <c r="H14" s="9">
        <v>144079.51</v>
      </c>
      <c r="I14" s="9">
        <f t="shared" si="4"/>
        <v>118419.72</v>
      </c>
      <c r="J14" s="9">
        <f t="shared" si="2"/>
        <v>-25659.790000000008</v>
      </c>
      <c r="K14" s="10">
        <f t="shared" si="3"/>
        <v>-0.17809465065504462</v>
      </c>
    </row>
    <row r="15" spans="1:11" ht="12.75">
      <c r="A15" t="s">
        <v>11</v>
      </c>
      <c r="B15" s="14">
        <v>68693.83000000002</v>
      </c>
      <c r="C15" s="14">
        <v>59627.03</v>
      </c>
      <c r="D15" s="9">
        <f t="shared" si="0"/>
        <v>-9066.800000000017</v>
      </c>
      <c r="E15" s="10">
        <f t="shared" si="1"/>
        <v>-0.13198856432957684</v>
      </c>
      <c r="G15" s="9" t="s">
        <v>11</v>
      </c>
      <c r="H15" s="9">
        <v>212773.34000000003</v>
      </c>
      <c r="I15" s="9">
        <f t="shared" si="4"/>
        <v>178046.75</v>
      </c>
      <c r="J15" s="9">
        <f t="shared" si="2"/>
        <v>-34726.590000000026</v>
      </c>
      <c r="K15" s="10">
        <f t="shared" si="3"/>
        <v>-0.163209309963363</v>
      </c>
    </row>
    <row r="16" spans="1:11" ht="12.75">
      <c r="A16" t="s">
        <v>12</v>
      </c>
      <c r="B16" s="14">
        <v>12748.32</v>
      </c>
      <c r="C16" s="14">
        <v>12793.53</v>
      </c>
      <c r="D16" s="9">
        <f t="shared" si="0"/>
        <v>45.210000000000946</v>
      </c>
      <c r="E16" s="10">
        <f t="shared" si="1"/>
        <v>0.003546349636658081</v>
      </c>
      <c r="G16" s="9" t="s">
        <v>12</v>
      </c>
      <c r="H16" s="9">
        <v>225521.66000000003</v>
      </c>
      <c r="I16" s="9">
        <f t="shared" si="4"/>
        <v>190840.28</v>
      </c>
      <c r="J16" s="9">
        <f t="shared" si="2"/>
        <v>-34681.380000000034</v>
      </c>
      <c r="K16" s="10">
        <f t="shared" si="3"/>
        <v>-0.1537829226691575</v>
      </c>
    </row>
    <row r="17" spans="1:11" ht="12.75">
      <c r="A17" t="s">
        <v>13</v>
      </c>
      <c r="B17" s="14">
        <v>15915.59</v>
      </c>
      <c r="C17" s="14">
        <v>5944.52</v>
      </c>
      <c r="D17" s="9">
        <f t="shared" si="0"/>
        <v>-9971.07</v>
      </c>
      <c r="E17" s="10">
        <f t="shared" si="1"/>
        <v>-0.6264970384384116</v>
      </c>
      <c r="G17" s="9" t="s">
        <v>13</v>
      </c>
      <c r="H17" s="9">
        <v>241437.25000000003</v>
      </c>
      <c r="I17" s="9">
        <f t="shared" si="4"/>
        <v>196784.8</v>
      </c>
      <c r="J17" s="9">
        <f t="shared" si="2"/>
        <v>-44652.45000000004</v>
      </c>
      <c r="K17" s="10">
        <f t="shared" si="3"/>
        <v>-0.18494432818465267</v>
      </c>
    </row>
    <row r="18" spans="1:11" ht="12.75">
      <c r="A18" t="s">
        <v>14</v>
      </c>
      <c r="B18" s="14">
        <v>35347.66</v>
      </c>
      <c r="C18" s="14">
        <v>33157.9</v>
      </c>
      <c r="D18" s="9">
        <f t="shared" si="0"/>
        <v>-2189.760000000002</v>
      </c>
      <c r="E18" s="10">
        <f t="shared" si="1"/>
        <v>-0.06194922096681935</v>
      </c>
      <c r="G18" s="9" t="s">
        <v>14</v>
      </c>
      <c r="H18" s="9">
        <v>276784.91000000003</v>
      </c>
      <c r="I18" s="9">
        <f t="shared" si="4"/>
        <v>229942.69999999998</v>
      </c>
      <c r="J18" s="9">
        <f aca="true" t="shared" si="5" ref="J18:J23">I18-H18</f>
        <v>-46842.21000000005</v>
      </c>
      <c r="K18" s="10">
        <f aca="true" t="shared" si="6" ref="K18:K23">J18/H18</f>
        <v>-0.16923686338247285</v>
      </c>
    </row>
    <row r="19" spans="1:11" ht="12.75">
      <c r="A19" t="s">
        <v>15</v>
      </c>
      <c r="B19" s="14">
        <v>18230.86</v>
      </c>
      <c r="C19" s="14">
        <v>7208.7</v>
      </c>
      <c r="D19" s="9">
        <f t="shared" si="0"/>
        <v>-11022.16</v>
      </c>
      <c r="E19" s="10">
        <f t="shared" si="1"/>
        <v>-0.6045880446671194</v>
      </c>
      <c r="G19" s="9" t="s">
        <v>15</v>
      </c>
      <c r="H19" s="9">
        <v>295015.77</v>
      </c>
      <c r="I19" s="9">
        <f>I18+C19</f>
        <v>237151.4</v>
      </c>
      <c r="J19" s="9">
        <f t="shared" si="5"/>
        <v>-57864.370000000024</v>
      </c>
      <c r="K19" s="10">
        <f t="shared" si="6"/>
        <v>-0.19613992160486884</v>
      </c>
    </row>
    <row r="20" spans="1:11" ht="12.75">
      <c r="A20" t="s">
        <v>16</v>
      </c>
      <c r="B20" s="14">
        <v>9280.34</v>
      </c>
      <c r="C20" s="14">
        <v>6721.07</v>
      </c>
      <c r="D20" s="9">
        <f t="shared" si="0"/>
        <v>-2559.2700000000004</v>
      </c>
      <c r="E20" s="10">
        <f t="shared" si="1"/>
        <v>-0.27577330140921563</v>
      </c>
      <c r="G20" s="9" t="s">
        <v>16</v>
      </c>
      <c r="H20" s="9">
        <v>304296.11000000004</v>
      </c>
      <c r="I20" s="9">
        <f>I19+C20</f>
        <v>243872.47</v>
      </c>
      <c r="J20" s="9">
        <f t="shared" si="5"/>
        <v>-60423.64000000004</v>
      </c>
      <c r="K20" s="10">
        <f t="shared" si="6"/>
        <v>-0.19856855876337043</v>
      </c>
    </row>
    <row r="21" spans="1:11" ht="12.75">
      <c r="A21" t="s">
        <v>17</v>
      </c>
      <c r="B21" s="14">
        <v>25214.36</v>
      </c>
      <c r="C21" s="14">
        <v>15820.21</v>
      </c>
      <c r="D21" s="9">
        <f t="shared" si="0"/>
        <v>-9394.150000000001</v>
      </c>
      <c r="E21" s="10">
        <f t="shared" si="1"/>
        <v>-0.37257142358560763</v>
      </c>
      <c r="G21" s="9" t="s">
        <v>18</v>
      </c>
      <c r="H21" s="9">
        <v>329510.47000000003</v>
      </c>
      <c r="I21" s="9">
        <f>I20+C21</f>
        <v>259692.68</v>
      </c>
      <c r="J21" s="9">
        <f t="shared" si="5"/>
        <v>-69817.79000000004</v>
      </c>
      <c r="K21" s="10">
        <f t="shared" si="6"/>
        <v>-0.211883373538935</v>
      </c>
    </row>
    <row r="22" spans="1:11" ht="12.75">
      <c r="A22" t="s">
        <v>19</v>
      </c>
      <c r="B22" s="14">
        <v>9119.64</v>
      </c>
      <c r="C22" s="14">
        <v>8739.3</v>
      </c>
      <c r="D22" s="9">
        <f t="shared" si="0"/>
        <v>-380.34000000000015</v>
      </c>
      <c r="E22" s="10">
        <f t="shared" si="1"/>
        <v>-0.041705593641854305</v>
      </c>
      <c r="G22" s="9" t="s">
        <v>19</v>
      </c>
      <c r="H22" s="9">
        <v>338630.11000000004</v>
      </c>
      <c r="I22" s="9">
        <f>I21+C22</f>
        <v>268431.98</v>
      </c>
      <c r="J22" s="9">
        <f t="shared" si="5"/>
        <v>-70198.13000000006</v>
      </c>
      <c r="K22" s="10">
        <f t="shared" si="6"/>
        <v>-0.2073003195138201</v>
      </c>
    </row>
    <row r="23" spans="1:11" ht="12.75">
      <c r="A23" t="s">
        <v>20</v>
      </c>
      <c r="B23" s="14">
        <v>6043.7</v>
      </c>
      <c r="C23" s="14">
        <v>9130.48</v>
      </c>
      <c r="D23" s="9">
        <f t="shared" si="0"/>
        <v>3086.7799999999997</v>
      </c>
      <c r="E23" s="10">
        <f t="shared" si="1"/>
        <v>0.5107434187666495</v>
      </c>
      <c r="G23" s="9" t="s">
        <v>20</v>
      </c>
      <c r="H23" s="9">
        <v>344673.81000000006</v>
      </c>
      <c r="I23" s="9">
        <f>I22+C23</f>
        <v>277562.45999999996</v>
      </c>
      <c r="J23" s="9">
        <f t="shared" si="5"/>
        <v>-67111.3500000001</v>
      </c>
      <c r="K23" s="10">
        <f t="shared" si="6"/>
        <v>-0.19470974600594135</v>
      </c>
    </row>
    <row r="24" ht="12.75">
      <c r="B24" s="14"/>
    </row>
    <row r="25" ht="12.75">
      <c r="B25" s="14"/>
    </row>
    <row r="26" spans="1:4" ht="12.75">
      <c r="A26" s="15" t="s">
        <v>21</v>
      </c>
      <c r="B26" s="9">
        <f>SUM(B12:B25)</f>
        <v>344673.81000000006</v>
      </c>
      <c r="C26" s="14">
        <f>SUM(C12:C25)</f>
        <v>277562.45999999996</v>
      </c>
      <c r="D26" s="9">
        <f>SUM(D12:D25)</f>
        <v>-67111.35</v>
      </c>
    </row>
    <row r="27" spans="1:3" ht="12.75">
      <c r="A27" s="15"/>
      <c r="C27" s="21"/>
    </row>
    <row r="28" ht="12.75">
      <c r="A28" s="18"/>
    </row>
    <row r="29" ht="12.75">
      <c r="A29" s="18" t="s">
        <v>27</v>
      </c>
    </row>
    <row r="30" ht="12.75">
      <c r="A30" t="s">
        <v>28</v>
      </c>
    </row>
    <row r="31" spans="1:11" ht="12.75">
      <c r="A31" s="18"/>
      <c r="C31" s="9"/>
      <c r="K31" s="19"/>
    </row>
  </sheetData>
  <sheetProtection sheet="1"/>
  <mergeCells count="2">
    <mergeCell ref="A9:E9"/>
    <mergeCell ref="G9:K9"/>
  </mergeCells>
  <printOptions horizontalCentered="1"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Deschutes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Judi Hasse</cp:lastModifiedBy>
  <cp:lastPrinted>2023-07-14T00:31:02Z</cp:lastPrinted>
  <dcterms:created xsi:type="dcterms:W3CDTF">2001-08-08T17:06:06Z</dcterms:created>
  <dcterms:modified xsi:type="dcterms:W3CDTF">2023-07-14T18:29:08Z</dcterms:modified>
  <cp:category/>
  <cp:version/>
  <cp:contentType/>
  <cp:contentStatus/>
</cp:coreProperties>
</file>