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<sst xmlns="http://schemas.openxmlformats.org/spreadsheetml/2006/main" count="126" uniqueCount="31">
  <si>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</si>
  <si>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</si>
  <si>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</si>
  <si>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</si>
  <si>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</si>
  <si>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</si>
  <si>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</si>
  <si>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</si>
  <si>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</si>
  <si>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</si>
  <si>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</si>
  <si>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</si>
  <si>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</si>
  <si>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</si>
  <si>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</si>
  <si>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</si>
  <si>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</si>
  <si>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</si>
  <si>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</si>
  <si>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</si>
  <si>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</si>
  <si>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</si>
  <si>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</si>
  <si>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</si>
  <si>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</si>
  <si>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</si>
  <si>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</si>
  <si>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</si>
  <si>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</si>
  <si>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</si>
  <si>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March 31, 2024*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</si>
</sst>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10" width="12.14062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 aca="true" t="shared" si="0" ref="D12:D17">C12-B12</f>
        <v>-74755.55999999982</v>
      </c>
      <c r="E12" s="10">
        <f aca="true" t="shared" si="1" ref="E12:E17"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 aca="true" t="shared" si="2" ref="J12:J17">I12-H12</f>
        <v>-74755.55999999982</v>
      </c>
      <c r="K12" s="10">
        <f aca="true" t="shared" si="3" ref="K12:K17"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 t="shared" si="0"/>
        <v>-21235.27000000002</v>
      </c>
      <c r="E13" s="10">
        <f t="shared" si="1"/>
        <v>-0.008209912709304837</v>
      </c>
      <c r="G13" s="9" t="s">
        <v>9</v>
      </c>
      <c r="H13" s="9">
        <v>4127081.94</v>
      </c>
      <c r="I13" s="9">
        <f aca="true" t="shared" si="4" ref="I13:I18">I12+C13</f>
        <v>4031091.1100000003</v>
      </c>
      <c r="J13" s="9">
        <f t="shared" si="2"/>
        <v>-95990.82999999961</v>
      </c>
      <c r="K13" s="10">
        <f t="shared" si="3"/>
        <v>-0.023258765247583045</v>
      </c>
      <c r="O13" s="23"/>
    </row>
    <row r="14" spans="1:15" ht="12.75">
      <c r="A14" t="s">
        <v>10</v>
      </c>
      <c r="B14" s="9">
        <v>2099469.32</v>
      </c>
      <c r="C14" s="28">
        <f>1825769.49+260824.18+517.5</f>
        <v>2087111.17</v>
      </c>
      <c r="D14" s="9">
        <f t="shared" si="0"/>
        <v>-12358.149999999907</v>
      </c>
      <c r="E14" s="10">
        <f t="shared" si="1"/>
        <v>-0.005886320834638302</v>
      </c>
      <c r="G14" s="9" t="s">
        <v>10</v>
      </c>
      <c r="H14" s="9">
        <v>6226551.26</v>
      </c>
      <c r="I14" s="9">
        <f t="shared" si="4"/>
        <v>6118202.28</v>
      </c>
      <c r="J14" s="9">
        <f t="shared" si="2"/>
        <v>-108348.97999999952</v>
      </c>
      <c r="K14" s="10">
        <f t="shared" si="3"/>
        <v>-0.017401122302813824</v>
      </c>
      <c r="O14" s="9"/>
    </row>
    <row r="15" spans="1:11" ht="12.75">
      <c r="A15" t="s">
        <v>11</v>
      </c>
      <c r="B15" s="9">
        <v>1051434.74</v>
      </c>
      <c r="C15" s="28">
        <f>910790.98+130113.01+457.27</f>
        <v>1041361.26</v>
      </c>
      <c r="D15" s="9">
        <f t="shared" si="0"/>
        <v>-10073.479999999981</v>
      </c>
      <c r="E15" s="10">
        <f t="shared" si="1"/>
        <v>-0.009580699226278163</v>
      </c>
      <c r="G15" s="9" t="s">
        <v>11</v>
      </c>
      <c r="H15" s="9">
        <v>7277986</v>
      </c>
      <c r="I15" s="9">
        <f t="shared" si="4"/>
        <v>7159563.54</v>
      </c>
      <c r="J15" s="9">
        <f t="shared" si="2"/>
        <v>-118422.45999999996</v>
      </c>
      <c r="K15" s="10">
        <f t="shared" si="3"/>
        <v>-0.016271322863220673</v>
      </c>
    </row>
    <row r="16" spans="1:15" ht="12.75">
      <c r="A16" t="s">
        <v>12</v>
      </c>
      <c r="B16" s="9">
        <v>661738.77</v>
      </c>
      <c r="C16" s="28">
        <f>520456.61+74350.93+32.61</f>
        <v>594840.15</v>
      </c>
      <c r="D16" s="9">
        <f t="shared" si="0"/>
        <v>-66898.62</v>
      </c>
      <c r="E16" s="10">
        <f t="shared" si="1"/>
        <v>-0.10109521012347515</v>
      </c>
      <c r="G16" s="9" t="s">
        <v>12</v>
      </c>
      <c r="H16" s="9">
        <v>7939724.77</v>
      </c>
      <c r="I16" s="9">
        <f t="shared" si="4"/>
        <v>7754403.69</v>
      </c>
      <c r="J16" s="9">
        <f t="shared" si="2"/>
        <v>-185321.07999999914</v>
      </c>
      <c r="K16" s="10">
        <f t="shared" si="3"/>
        <v>-0.023340995483902543</v>
      </c>
      <c r="N16" s="23"/>
      <c r="O16" s="27"/>
    </row>
    <row r="17" spans="1:14" ht="12.75">
      <c r="A17" t="s">
        <v>13</v>
      </c>
      <c r="B17" s="9">
        <v>497445.39</v>
      </c>
      <c r="C17" s="28">
        <f>427440.32+61062.9+406.32</f>
        <v>488909.54000000004</v>
      </c>
      <c r="D17" s="9">
        <f t="shared" si="0"/>
        <v>-8535.849999999977</v>
      </c>
      <c r="E17" s="10">
        <f t="shared" si="1"/>
        <v>-0.01715937100150828</v>
      </c>
      <c r="G17" s="9" t="s">
        <v>13</v>
      </c>
      <c r="H17" s="9">
        <v>8437170.16</v>
      </c>
      <c r="I17" s="9">
        <f t="shared" si="4"/>
        <v>8243313.23</v>
      </c>
      <c r="J17" s="9">
        <f t="shared" si="2"/>
        <v>-193856.9299999997</v>
      </c>
      <c r="K17" s="10">
        <f t="shared" si="3"/>
        <v>-0.022976534350232863</v>
      </c>
      <c r="L17" s="23"/>
      <c r="N17" s="23"/>
    </row>
    <row r="18" spans="1:14" ht="12.75">
      <c r="A18" t="s">
        <v>14</v>
      </c>
      <c r="B18" s="9">
        <v>759709.42</v>
      </c>
      <c r="C18" s="28">
        <f>626304.15+89472.02+17.15</f>
        <v>715793.3200000001</v>
      </c>
      <c r="D18" s="9">
        <f>C18-B18</f>
        <v>-43916.09999999998</v>
      </c>
      <c r="E18" s="10">
        <f>D18/B18</f>
        <v>-0.05780644394273797</v>
      </c>
      <c r="G18" s="9" t="s">
        <v>14</v>
      </c>
      <c r="H18" s="9">
        <v>9196879.58</v>
      </c>
      <c r="I18" s="9">
        <f t="shared" si="4"/>
        <v>8959106.55</v>
      </c>
      <c r="J18" s="9">
        <f>I18-H18</f>
        <v>-237773.02999999933</v>
      </c>
      <c r="K18" s="10">
        <f>J18/H18</f>
        <v>-0.02585366350964001</v>
      </c>
      <c r="N18" s="23"/>
    </row>
    <row r="19" spans="1:14" ht="12.75">
      <c r="A19" t="s">
        <v>15</v>
      </c>
      <c r="B19" s="9">
        <v>722508.39</v>
      </c>
      <c r="C19" s="9">
        <f>551538.86+78791.26+47.1</f>
        <v>630377.22</v>
      </c>
      <c r="D19" s="9">
        <f>C19-B19</f>
        <v>-92131.17000000004</v>
      </c>
      <c r="E19" s="10">
        <f>D19/B19</f>
        <v>-0.12751570954075708</v>
      </c>
      <c r="G19" s="9" t="s">
        <v>15</v>
      </c>
      <c r="H19" s="9">
        <v>9919387.97</v>
      </c>
      <c r="I19" s="9">
        <f>I18+C19</f>
        <v>9589483.770000001</v>
      </c>
      <c r="J19" s="9">
        <f>I19-H19</f>
        <v>-329904.19999999925</v>
      </c>
      <c r="K19" s="10">
        <f>J19/H19</f>
        <v>-0.03325852371111554</v>
      </c>
      <c r="N19" s="23"/>
    </row>
    <row r="20" spans="1:14" ht="12.75">
      <c r="A20" t="s">
        <v>16</v>
      </c>
      <c r="B20" s="9">
        <v>629910.6499999999</v>
      </c>
      <c r="C20" s="9">
        <f>518568.34+74081.2+75.03</f>
        <v>592724.5700000001</v>
      </c>
      <c r="D20" s="9">
        <f>C20-B20</f>
        <v>-37186.07999999984</v>
      </c>
      <c r="E20" s="10">
        <f>D20/B20</f>
        <v>-0.05903389631529463</v>
      </c>
      <c r="G20" s="9" t="s">
        <v>16</v>
      </c>
      <c r="H20" s="9">
        <v>10549298.62</v>
      </c>
      <c r="I20" s="9">
        <f>I19+C20</f>
        <v>10182208.340000002</v>
      </c>
      <c r="J20" s="9">
        <f>I20-H20</f>
        <v>-367090.27999999747</v>
      </c>
      <c r="K20" s="10">
        <f>J20/H20</f>
        <v>-0.0347976006010528</v>
      </c>
      <c r="N20" s="23"/>
    </row>
    <row r="21" spans="1:15" ht="12.75">
      <c r="A21" t="s">
        <v>17</v>
      </c>
      <c r="B21" s="9">
        <v>648992.62</v>
      </c>
      <c r="C21" s="27"/>
      <c r="G21" s="9" t="s">
        <v>18</v>
      </c>
      <c r="H21" s="9">
        <v>11198291.24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10182208.340000002</v>
      </c>
      <c r="D26" s="9">
        <f>SUM(D12:D25)</f>
        <v>-367090.27999999956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March 31, 2024*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 aca="true" t="shared" si="0" ref="D12:D20">C12-B12</f>
        <v>-66304.67999999993</v>
      </c>
      <c r="E12" s="10">
        <f aca="true" t="shared" si="1" ref="E12:E20"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 aca="true" t="shared" si="2" ref="J12:J17">I12-H12</f>
        <v>-66304.67999999993</v>
      </c>
      <c r="K12" s="10">
        <f aca="true" t="shared" si="3" ref="K12:K17"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 t="shared" si="0"/>
        <v>-30721.899999999907</v>
      </c>
      <c r="E13" s="10">
        <f t="shared" si="1"/>
        <v>-0.012050857419805711</v>
      </c>
      <c r="G13" s="9" t="s">
        <v>9</v>
      </c>
      <c r="H13" s="9">
        <v>4035720.55</v>
      </c>
      <c r="I13" s="9">
        <f aca="true" t="shared" si="4" ref="I13:I18">I12+C13</f>
        <v>3938693.97</v>
      </c>
      <c r="J13" s="9">
        <f t="shared" si="2"/>
        <v>-97026.57999999961</v>
      </c>
      <c r="K13" s="10">
        <f t="shared" si="3"/>
        <v>-0.0240419471065705</v>
      </c>
    </row>
    <row r="14" spans="1:11" ht="12.75">
      <c r="A14" t="s">
        <v>10</v>
      </c>
      <c r="B14" s="9">
        <v>2072410.99</v>
      </c>
      <c r="C14" s="9">
        <v>2048761.48</v>
      </c>
      <c r="D14" s="9">
        <f t="shared" si="0"/>
        <v>-23649.51000000001</v>
      </c>
      <c r="E14" s="10">
        <f t="shared" si="1"/>
        <v>-0.011411592639739867</v>
      </c>
      <c r="G14" s="9" t="s">
        <v>10</v>
      </c>
      <c r="H14" s="9">
        <v>6108131.54</v>
      </c>
      <c r="I14" s="9">
        <f t="shared" si="4"/>
        <v>5987455.45</v>
      </c>
      <c r="J14" s="9">
        <f t="shared" si="2"/>
        <v>-120676.08999999985</v>
      </c>
      <c r="K14" s="10">
        <f t="shared" si="3"/>
        <v>-0.019756629209723903</v>
      </c>
    </row>
    <row r="15" spans="1:11" ht="12.75">
      <c r="A15" t="s">
        <v>11</v>
      </c>
      <c r="B15" s="9">
        <v>991807.71</v>
      </c>
      <c r="C15" s="9">
        <v>971135.54</v>
      </c>
      <c r="D15" s="9">
        <f t="shared" si="0"/>
        <v>-20672.169999999925</v>
      </c>
      <c r="E15" s="10">
        <f t="shared" si="1"/>
        <v>-0.02084292125537109</v>
      </c>
      <c r="G15" s="9" t="s">
        <v>11</v>
      </c>
      <c r="H15" s="9">
        <v>7099939.25</v>
      </c>
      <c r="I15" s="9">
        <f t="shared" si="4"/>
        <v>6958590.99</v>
      </c>
      <c r="J15" s="9">
        <f t="shared" si="2"/>
        <v>-141348.25999999978</v>
      </c>
      <c r="K15" s="10">
        <f t="shared" si="3"/>
        <v>-0.019908375976597233</v>
      </c>
    </row>
    <row r="16" spans="1:11" ht="12.75">
      <c r="A16" t="s">
        <v>12</v>
      </c>
      <c r="B16" s="9">
        <v>648945.24</v>
      </c>
      <c r="C16" s="9">
        <v>580904.24</v>
      </c>
      <c r="D16" s="9">
        <f t="shared" si="0"/>
        <v>-68041</v>
      </c>
      <c r="E16" s="10">
        <f t="shared" si="1"/>
        <v>-0.10484860016848263</v>
      </c>
      <c r="G16" s="9" t="s">
        <v>12</v>
      </c>
      <c r="H16" s="9">
        <v>7748884.49</v>
      </c>
      <c r="I16" s="9">
        <f t="shared" si="4"/>
        <v>7539495.23</v>
      </c>
      <c r="J16" s="9">
        <f t="shared" si="2"/>
        <v>-209389.25999999978</v>
      </c>
      <c r="K16" s="10">
        <f t="shared" si="3"/>
        <v>-0.027021858471399124</v>
      </c>
    </row>
    <row r="17" spans="1:11" ht="12.75">
      <c r="A17" t="s">
        <v>13</v>
      </c>
      <c r="B17" s="9">
        <v>491500.87</v>
      </c>
      <c r="C17" s="9">
        <v>469619.26</v>
      </c>
      <c r="D17" s="9">
        <f t="shared" si="0"/>
        <v>-21881.609999999986</v>
      </c>
      <c r="E17" s="10">
        <f t="shared" si="1"/>
        <v>-0.044519982233195206</v>
      </c>
      <c r="G17" s="9" t="s">
        <v>13</v>
      </c>
      <c r="H17" s="9">
        <v>8240385.36</v>
      </c>
      <c r="I17" s="9">
        <f t="shared" si="4"/>
        <v>8009114.49</v>
      </c>
      <c r="J17" s="9">
        <f t="shared" si="2"/>
        <v>-231270.8700000001</v>
      </c>
      <c r="K17" s="10">
        <f t="shared" si="3"/>
        <v>-0.02806554061447438</v>
      </c>
    </row>
    <row r="18" spans="1:11" ht="12.75">
      <c r="A18" t="s">
        <v>14</v>
      </c>
      <c r="B18" s="9">
        <v>726551.52</v>
      </c>
      <c r="C18" s="9">
        <v>701535.6</v>
      </c>
      <c r="D18" s="9">
        <f t="shared" si="0"/>
        <v>-25015.920000000042</v>
      </c>
      <c r="E18" s="10">
        <f t="shared" si="1"/>
        <v>-0.03443103387905656</v>
      </c>
      <c r="G18" s="9" t="s">
        <v>14</v>
      </c>
      <c r="H18" s="9">
        <v>8966936.88</v>
      </c>
      <c r="I18" s="9">
        <f t="shared" si="4"/>
        <v>8710650.09</v>
      </c>
      <c r="J18" s="9">
        <f>I18-H18</f>
        <v>-256286.79000000097</v>
      </c>
      <c r="K18" s="10">
        <f>J18/H18</f>
        <v>-0.028581308581710565</v>
      </c>
    </row>
    <row r="19" spans="1:11" ht="12.75">
      <c r="A19" t="s">
        <v>15</v>
      </c>
      <c r="B19" s="9">
        <v>715299.69</v>
      </c>
      <c r="C19" s="9">
        <v>620947.23</v>
      </c>
      <c r="D19" s="9">
        <f t="shared" si="0"/>
        <v>-94352.45999999996</v>
      </c>
      <c r="E19" s="10">
        <f t="shared" si="1"/>
        <v>-0.1319061944511677</v>
      </c>
      <c r="G19" s="9" t="s">
        <v>15</v>
      </c>
      <c r="H19" s="9">
        <v>9682236.57</v>
      </c>
      <c r="I19" s="9">
        <f>I18+C19</f>
        <v>9331597.32</v>
      </c>
      <c r="J19" s="9">
        <f>I19-H19</f>
        <v>-350639.25</v>
      </c>
      <c r="K19" s="10">
        <f>J19/H19</f>
        <v>-0.03621469558866604</v>
      </c>
    </row>
    <row r="20" spans="1:11" ht="12.75">
      <c r="A20" t="s">
        <v>16</v>
      </c>
      <c r="B20" s="9">
        <v>623189.58</v>
      </c>
      <c r="C20" s="9">
        <v>585329.81</v>
      </c>
      <c r="D20" s="9">
        <f t="shared" si="0"/>
        <v>-37859.7699999999</v>
      </c>
      <c r="E20" s="10">
        <f t="shared" si="1"/>
        <v>-0.060751609486153324</v>
      </c>
      <c r="G20" s="9" t="s">
        <v>16</v>
      </c>
      <c r="H20" s="9">
        <v>10305426.15</v>
      </c>
      <c r="I20" s="9">
        <f>I19+C20</f>
        <v>9916927.13</v>
      </c>
      <c r="J20" s="9">
        <f>I20-H20</f>
        <v>-388499.01999999955</v>
      </c>
      <c r="K20" s="10">
        <f>J20/H20</f>
        <v>-0.0376984914883893</v>
      </c>
    </row>
    <row r="21" spans="1:8" ht="12.75">
      <c r="A21" t="s">
        <v>17</v>
      </c>
      <c r="B21" s="9">
        <v>633172.41</v>
      </c>
      <c r="G21" s="9" t="s">
        <v>18</v>
      </c>
      <c r="H21" s="9">
        <v>10938598.56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9916927.13</v>
      </c>
      <c r="D26" s="9">
        <f>SUM(D12:D25)</f>
        <v>-388499.01999999967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March 31, 2024*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 aca="true" t="shared" si="0" ref="D12:D18">C12-B12</f>
        <v>-8450.880000000005</v>
      </c>
      <c r="E12" s="10">
        <f aca="true" t="shared" si="1" ref="E12:E18"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 aca="true" t="shared" si="2" ref="J12:J17">I12-H12</f>
        <v>-8450.880000000005</v>
      </c>
      <c r="K12" s="10">
        <f aca="true" t="shared" si="3" ref="K12:K17"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 t="shared" si="0"/>
        <v>9486.630000000005</v>
      </c>
      <c r="E13" s="10">
        <f t="shared" si="1"/>
        <v>0.2551100643729621</v>
      </c>
      <c r="G13" s="9" t="s">
        <v>9</v>
      </c>
      <c r="H13" s="9">
        <v>91361.39</v>
      </c>
      <c r="I13" s="9">
        <f aca="true" t="shared" si="4" ref="I13:I18">I12+C13</f>
        <v>92397.14</v>
      </c>
      <c r="J13" s="9">
        <f t="shared" si="2"/>
        <v>1035.75</v>
      </c>
      <c r="K13" s="10">
        <f t="shared" si="3"/>
        <v>0.011336845903942573</v>
      </c>
    </row>
    <row r="14" spans="1:11" ht="12.75">
      <c r="A14" t="s">
        <v>10</v>
      </c>
      <c r="B14" s="14">
        <v>27058.33</v>
      </c>
      <c r="C14" s="14">
        <v>38349.69</v>
      </c>
      <c r="D14" s="9">
        <f t="shared" si="0"/>
        <v>11291.36</v>
      </c>
      <c r="E14" s="10">
        <f t="shared" si="1"/>
        <v>0.41729700243880535</v>
      </c>
      <c r="G14" s="9" t="s">
        <v>10</v>
      </c>
      <c r="H14" s="9">
        <v>118419.72</v>
      </c>
      <c r="I14" s="9">
        <f t="shared" si="4"/>
        <v>130746.83</v>
      </c>
      <c r="J14" s="9">
        <f t="shared" si="2"/>
        <v>12327.11</v>
      </c>
      <c r="K14" s="10">
        <f t="shared" si="3"/>
        <v>0.10409676699117343</v>
      </c>
    </row>
    <row r="15" spans="1:11" ht="12.75">
      <c r="A15" t="s">
        <v>11</v>
      </c>
      <c r="B15" s="14">
        <v>59627.03</v>
      </c>
      <c r="C15" s="14">
        <f>70123.99+101.73</f>
        <v>70225.72</v>
      </c>
      <c r="D15" s="9">
        <f t="shared" si="0"/>
        <v>10598.690000000002</v>
      </c>
      <c r="E15" s="10">
        <f t="shared" si="1"/>
        <v>0.17774975543809582</v>
      </c>
      <c r="G15" s="9" t="s">
        <v>11</v>
      </c>
      <c r="H15" s="9">
        <v>178046.75</v>
      </c>
      <c r="I15" s="9">
        <f t="shared" si="4"/>
        <v>200972.55</v>
      </c>
      <c r="J15" s="9">
        <f t="shared" si="2"/>
        <v>22925.79999999999</v>
      </c>
      <c r="K15" s="10">
        <f t="shared" si="3"/>
        <v>0.12876281089095976</v>
      </c>
    </row>
    <row r="16" spans="1:11" ht="12.75">
      <c r="A16" t="s">
        <v>12</v>
      </c>
      <c r="B16" s="14">
        <v>12793.53</v>
      </c>
      <c r="C16" s="14">
        <f>14037.64-101.73</f>
        <v>13935.91</v>
      </c>
      <c r="D16" s="9">
        <f t="shared" si="0"/>
        <v>1142.3799999999992</v>
      </c>
      <c r="E16" s="10">
        <f t="shared" si="1"/>
        <v>0.0892935726105304</v>
      </c>
      <c r="G16" s="9" t="s">
        <v>12</v>
      </c>
      <c r="H16" s="9">
        <v>190840.28</v>
      </c>
      <c r="I16" s="9">
        <f t="shared" si="4"/>
        <v>214908.46</v>
      </c>
      <c r="J16" s="9">
        <f t="shared" si="2"/>
        <v>24068.179999999993</v>
      </c>
      <c r="K16" s="10">
        <f t="shared" si="3"/>
        <v>0.12611687637431676</v>
      </c>
    </row>
    <row r="17" spans="1:11" ht="12.75">
      <c r="A17" t="s">
        <v>13</v>
      </c>
      <c r="B17" s="14">
        <v>5944.52</v>
      </c>
      <c r="C17" s="14">
        <v>19290.28</v>
      </c>
      <c r="D17" s="9">
        <f t="shared" si="0"/>
        <v>13345.759999999998</v>
      </c>
      <c r="E17" s="10">
        <f t="shared" si="1"/>
        <v>2.2450525862475015</v>
      </c>
      <c r="G17" s="9" t="s">
        <v>13</v>
      </c>
      <c r="H17" s="9">
        <v>196784.8</v>
      </c>
      <c r="I17" s="9">
        <f t="shared" si="4"/>
        <v>234198.74</v>
      </c>
      <c r="J17" s="9">
        <f t="shared" si="2"/>
        <v>37413.94</v>
      </c>
      <c r="K17" s="10">
        <f t="shared" si="3"/>
        <v>0.19012616828129003</v>
      </c>
    </row>
    <row r="18" spans="1:11" ht="12.75">
      <c r="A18" t="s">
        <v>14</v>
      </c>
      <c r="B18" s="14">
        <v>33157.9</v>
      </c>
      <c r="C18" s="14">
        <f>14146.05+111.67</f>
        <v>14257.72</v>
      </c>
      <c r="D18" s="9">
        <f t="shared" si="0"/>
        <v>-18900.18</v>
      </c>
      <c r="E18" s="10">
        <f t="shared" si="1"/>
        <v>-0.5700053380943908</v>
      </c>
      <c r="G18" s="9" t="s">
        <v>14</v>
      </c>
      <c r="H18" s="9">
        <v>229942.69999999998</v>
      </c>
      <c r="I18" s="9">
        <f t="shared" si="4"/>
        <v>248456.46</v>
      </c>
      <c r="J18" s="9">
        <f>I18-H18</f>
        <v>18513.76000000001</v>
      </c>
      <c r="K18" s="10">
        <f>J18/H18</f>
        <v>0.08051466734973543</v>
      </c>
    </row>
    <row r="19" spans="1:11" ht="12.75">
      <c r="A19" t="s">
        <v>15</v>
      </c>
      <c r="B19" s="14">
        <v>7208.7</v>
      </c>
      <c r="C19" s="14">
        <f>9541.66-111.67</f>
        <v>9429.99</v>
      </c>
      <c r="D19" s="9">
        <f>C19-B19</f>
        <v>2221.29</v>
      </c>
      <c r="E19" s="10">
        <f>D19/B19</f>
        <v>0.308140163968538</v>
      </c>
      <c r="G19" s="9" t="s">
        <v>15</v>
      </c>
      <c r="H19" s="9">
        <v>237151.4</v>
      </c>
      <c r="I19" s="9">
        <f>I18+C19</f>
        <v>257886.44999999998</v>
      </c>
      <c r="J19" s="9">
        <f>I19-H19</f>
        <v>20735.04999999999</v>
      </c>
      <c r="K19" s="10">
        <f>J19/H19</f>
        <v>0.08743380810739464</v>
      </c>
    </row>
    <row r="20" spans="1:11" ht="12.75">
      <c r="A20" t="s">
        <v>16</v>
      </c>
      <c r="B20" s="14">
        <v>6721.07</v>
      </c>
      <c r="C20" s="14">
        <v>7394.76</v>
      </c>
      <c r="D20" s="9">
        <f>C20-B20</f>
        <v>673.6900000000005</v>
      </c>
      <c r="E20" s="10">
        <f>D20/B20</f>
        <v>0.10023552797396851</v>
      </c>
      <c r="G20" s="9" t="s">
        <v>16</v>
      </c>
      <c r="H20" s="9">
        <v>243872.47</v>
      </c>
      <c r="I20" s="9">
        <f>I19+C20</f>
        <v>265281.20999999996</v>
      </c>
      <c r="J20" s="9">
        <f>I20-H20</f>
        <v>21408.73999999996</v>
      </c>
      <c r="K20" s="10">
        <f>J20/H20</f>
        <v>0.08778662060543349</v>
      </c>
    </row>
    <row r="21" spans="1:8" ht="12.75">
      <c r="A21" t="s">
        <v>17</v>
      </c>
      <c r="B21" s="14">
        <v>15820.21</v>
      </c>
      <c r="G21" s="9" t="s">
        <v>18</v>
      </c>
      <c r="H21" s="9">
        <v>259692.68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265281.20999999996</v>
      </c>
      <c r="D26" s="9">
        <f>SUM(D12:D25)</f>
        <v>21408.740000000005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2024-04-16T19:02:10Z</cp:lastPrinted>
  <dcterms:created xsi:type="dcterms:W3CDTF">2001-08-08T17:06:06Z</dcterms:created>
  <dcterms:modified xsi:type="dcterms:W3CDTF">2024-04-16T19:04:01Z</dcterms:modified>
  <cp:category/>
  <cp:version/>
  <cp:contentType/>
  <cp:contentStatus/>
</cp:coreProperties>
</file>